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Samatos\"/>
    </mc:Choice>
  </mc:AlternateContent>
  <xr:revisionPtr revIDLastSave="0" documentId="13_ncr:1_{B2E88DDE-6F64-471B-AC40-96F090D83801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pausdinimo variantas" sheetId="1" r:id="rId1"/>
  </sheets>
  <definedNames>
    <definedName name="_xlnm.Print_Area" localSheetId="0">'Spausdinimo variantas'!$A$1:$G$83</definedName>
  </definedNames>
  <calcPr calcId="181029"/>
</workbook>
</file>

<file path=xl/calcChain.xml><?xml version="1.0" encoding="utf-8"?>
<calcChain xmlns="http://schemas.openxmlformats.org/spreadsheetml/2006/main">
  <c r="C12" i="1" l="1"/>
  <c r="G13" i="1"/>
  <c r="G14" i="1"/>
  <c r="G15" i="1"/>
  <c r="G16" i="1"/>
  <c r="G17" i="1"/>
  <c r="G18" i="1"/>
  <c r="G19" i="1"/>
  <c r="C20" i="1"/>
  <c r="C21" i="1"/>
  <c r="G22" i="1"/>
  <c r="G23" i="1"/>
  <c r="G24" i="1"/>
  <c r="G25" i="1"/>
  <c r="G26" i="1"/>
  <c r="G27" i="1"/>
  <c r="G28" i="1"/>
  <c r="G29" i="1"/>
  <c r="G30" i="1"/>
  <c r="C31" i="1"/>
  <c r="C32" i="1"/>
  <c r="G33" i="1"/>
  <c r="G34" i="1"/>
  <c r="G35" i="1"/>
  <c r="G36" i="1"/>
  <c r="G37" i="1"/>
  <c r="G38" i="1"/>
  <c r="C39" i="1"/>
  <c r="C40" i="1"/>
  <c r="G41" i="1"/>
  <c r="G42" i="1"/>
  <c r="G43" i="1"/>
  <c r="G44" i="1"/>
  <c r="C45" i="1"/>
  <c r="C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C67" i="1"/>
  <c r="C68" i="1"/>
  <c r="G69" i="1"/>
  <c r="G70" i="1"/>
  <c r="G71" i="1"/>
  <c r="G72" i="1"/>
  <c r="G73" i="1"/>
  <c r="G74" i="1"/>
  <c r="G75" i="1"/>
  <c r="C76" i="1"/>
  <c r="C8" i="1"/>
  <c r="C7" i="1"/>
  <c r="C6" i="1"/>
  <c r="G45" i="1" l="1"/>
  <c r="G31" i="1"/>
  <c r="G67" i="1"/>
  <c r="G76" i="1"/>
  <c r="G39" i="1"/>
  <c r="G20" i="1"/>
  <c r="G78" i="1" l="1"/>
  <c r="G79" i="1" s="1"/>
  <c r="G80" i="1" s="1"/>
  <c r="G9" i="1" s="1"/>
</calcChain>
</file>

<file path=xl/sharedStrings.xml><?xml version="1.0" encoding="utf-8"?>
<sst xmlns="http://schemas.openxmlformats.org/spreadsheetml/2006/main" count="190" uniqueCount="142">
  <si>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</si>
  <si>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</si>
  <si>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</si>
  <si>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</si>
  <si>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</si>
  <si>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</si>
  <si>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</si>
  <si>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</si>
  <si>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</si>
  <si>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</si>
  <si>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</si>
  <si>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</si>
  <si>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2-002</t>
  </si>
  <si>
    <t>Kankorėžių sandėlio 7F1Ž, Miškininkų g.7, Vaišvydavos k., Samylių sen., Kauno r.sav., rekonstravimo projektas</t>
  </si>
  <si>
    <t>Lauko tinklai</t>
  </si>
  <si>
    <t>Lauko priešgaisrinis vandentiekis</t>
  </si>
  <si>
    <t>Grunto kasimas 0,25 m3 kaušo talpos ekskavatoriumi, suverčiant gruntą į sankasą, kai grunto grupė II</t>
  </si>
  <si>
    <t>100 m3</t>
  </si>
  <si>
    <t>Grunto kasimas 0,25 m3 kaušo talpos ekskavatoriumi, pakraunant gruntą į autosavivarčius, kai grunto grupė II</t>
  </si>
  <si>
    <t>Didesnio kaip 2 m pločio tranšėjų ir iškasų sienų tvirtinimas, kai gruntas šlapias</t>
  </si>
  <si>
    <t>100 m2</t>
  </si>
  <si>
    <t>Grunto kasimas rankiniu būdu sutvirtintose gilesnėse kaip 3m tranšėjose (iškasose), iškeliant gruntą kranu, kai grunto grupė II</t>
  </si>
  <si>
    <t>Tranšėjų, iškasų ir duobių užpylimas gruntu iš sankasos ekskavatoriumi, kai kaušo talpa 0,25 m3</t>
  </si>
  <si>
    <t>Grunto transportavimas 6 t autosavivarčiais 1 km atstumu, pakraunant 0,25 m3 kaušo talpos ekskavatoriumi, kai grunto grupė II</t>
  </si>
  <si>
    <t>Grunto transportavimo sąnaudų pokytis už papildomą 1 km atstumą, vežant 6 t autosavivarčiais, kai grunto grupė I-II. (Pridėti 9 km)</t>
  </si>
  <si>
    <t>Pagrindų posluoksnių po pamatais įrengimas (žvyro / kranu)</t>
  </si>
  <si>
    <t>m3</t>
  </si>
  <si>
    <t>Smėlio-žvyro mišinys</t>
  </si>
  <si>
    <t>kub.m</t>
  </si>
  <si>
    <t>Gelžbetoniniai didesnio kaip 3m3 tūrio įrengimų pamatai, įrengiant klojinius iš skydų, paduodant betoną kranu</t>
  </si>
  <si>
    <t>Betono mišiniai C25/30</t>
  </si>
  <si>
    <t>Armatūrinis tinklas</t>
  </si>
  <si>
    <t>t</t>
  </si>
  <si>
    <t>Armatūra</t>
  </si>
  <si>
    <t>Metalinių horizontalių talpyklų, kurių tūris daugiau 13,0 m3 iki 20,0 m3 montavimas ant įrengto pagrindo*65m3 talpos</t>
  </si>
  <si>
    <t>vnt.</t>
  </si>
  <si>
    <t>Metalinių talpyklų, kurių tūris daugiau 13,0 m3 iki 20,0 m3 hidraulinis bandymas*65m3 talpos</t>
  </si>
  <si>
    <t>Požeminis priešgaisrinis rezervuaras V65 m3, DN3000 mm, L9800 mm, pilna komplektacija su transportavimo išlaidomis</t>
  </si>
  <si>
    <t>kompl.</t>
  </si>
  <si>
    <t>Daugiau kaip 50 mm storio asfaltbetonio dangos sluoksnio frezavimas freza W-500. Frezuojamas plotas daugiau 5 m2</t>
  </si>
  <si>
    <t>Statybinių šiukšlių išvežimas 10 km atstumu automobiliais-savivarčiais, pakraunant ekskavatoriais 0,25 m3 talpos kaušais</t>
  </si>
  <si>
    <t>Paruošiamojo arba išlyginamojo pagrindo sluoksnio įrengimas. Smėlio žvyro mišinio</t>
  </si>
  <si>
    <t>50% smėlio-žvyro ir 50% skaldyto žvirgždo 0/45 mišinio pagrindo ar dangos įrengimas. Viensluoksnis, 12 cm storio</t>
  </si>
  <si>
    <t>Viensluoksnės dangos įrengimas iš pagrindo - dangos sluoksnio asfaltbetonio. Sluoksnio storis 5 cm ir klotuvas iki 200t/h</t>
  </si>
  <si>
    <t>Viensluoksnės dangos įrengimas iš pagrindo - dangos sluoksnio asfaltbetonio. Sluoksnio storio pokyčio 0,5 cm pridėti. (Pridėti 5 cm)</t>
  </si>
  <si>
    <t>Iki 1,5 m pločio tranšėjų sienų tvirtinimas, kai gruntas šlapias</t>
  </si>
  <si>
    <t>I-II grupės grunto tankinimas vibroplokštėmis</t>
  </si>
  <si>
    <t>Plieninių flanšų privirinimas prie vamzdžių iki 400 mm skersmens (flanšas), kai vamzdžių skersmuo 50 mm</t>
  </si>
  <si>
    <t>Privirinamas flanšas d50 trišakio pajungimui</t>
  </si>
  <si>
    <t>Plieninių trišakių iki 400 mm skersmens montavimas (be sandūrų jungimo), kai vamzdžių skersmuo 50 mm</t>
  </si>
  <si>
    <t>Kaliojo ketaus flanšiniai trišakiai DN 50x50</t>
  </si>
  <si>
    <t>Flanšinių sandūrų iki 400 mm skersmens jungimas, kai vamzdžių skersmuo 50 mm</t>
  </si>
  <si>
    <t>Flanšinės uždaromosios armatūros iki 400 mm skersmens montavimas, kai armatūros skersmuo 200 mm</t>
  </si>
  <si>
    <t>Kaliojo ketaus flanšinės sklendės DN 150 (ilgos)</t>
  </si>
  <si>
    <t>Plieninių alkūnių, intarpų, perėjimų iki 400 mm skersmens montavimas (be sandūrų jungimo), kai vamzdžių skersmuo 50 mm</t>
  </si>
  <si>
    <t>Ketaus flanšinis adapteris PE vamzdžiui d50x50</t>
  </si>
  <si>
    <t>Plieninių alkūnių, intarpų, perėjimų iki 400 mm skersmens montavimas (be sandūrų jungimo), kai vamzdžių skersmuo 100 mm</t>
  </si>
  <si>
    <t>Ketaus flanšinis adapteris PE vamzdžiui d100x100</t>
  </si>
  <si>
    <t>Plastikinių vamzdžių ir fasoninių dalių klojimas tranšėjoje (be sandūrų jungimo), kai vamzdžių skersmuo iki 110 mm</t>
  </si>
  <si>
    <t>m</t>
  </si>
  <si>
    <t>Plastikinių vamzdžių sandūrų jungimas sandūriniu sulydymu (kaitinamąja plokšte) (sandūra), kai vamzdžių skersmuo iki 110 mm</t>
  </si>
  <si>
    <t>El. alkūnės 90` PE100, SDR 11, 110x90` PN 16-vandent., PN 10-dujot. (Monoline)</t>
  </si>
  <si>
    <t>El. alkūnės 45` PE100, SDR 11, 50x45` PN 16-vandent., PN 10-dujot. (Monoline)</t>
  </si>
  <si>
    <t>PE100, PN10 trišakis d100x100</t>
  </si>
  <si>
    <t>Plieninės privirinamos uždaromosios armatūros iki 400 mm skersmens montavimas, kai armatūros skersmuo 100 mm</t>
  </si>
  <si>
    <t>Atbulinis vožtuvas d100</t>
  </si>
  <si>
    <t xml:space="preserve">Vamzdynų iki 400 mm skersmens hidraulinis bandymas, kai vamzdžių skersmuo iki 65 mm </t>
  </si>
  <si>
    <t>100 m</t>
  </si>
  <si>
    <t>Komplektinės, iki 10 kV įtampos transformatorinės pastotės montavimas, kai transformatoriaus galingumas, iki 400 kW</t>
  </si>
  <si>
    <t>Pulto montavimas, kai jo masė iki 0.3t*siurblių spintos</t>
  </si>
  <si>
    <t>Vienkontūrinės reguliavimo sistemos, technologinio parametro stabilizavimo poziciniu valdymo dėsnių, derinimas</t>
  </si>
  <si>
    <t xml:space="preserve">Stacionari priešgaisrinė gesinimo stotis EN BG PEM 32-200-214 ELC+J3A  arna analogas su vienu pagrindiniu elektriniu siurbliu 7,5 kW, rezerviniu dyzeliniu siurbliu 7,5 kW, slėgio palaikymo siurbliu, pilna aprišimo armatūra ir valdymo- kontrolės automatika. 
Siurblio našumas Q-20+20m3/h, spaudimas H-56m. 
</t>
  </si>
  <si>
    <t>Pristatomų nerūdijančio plieno dūmtraukių su termoizoliacija montavimas, kai skersmuo iki 250 mm</t>
  </si>
  <si>
    <t>Plieninis kaminas DN200 per sieną dyzelinio sriublio dūmams šalinti</t>
  </si>
  <si>
    <t>Alkūnė d200</t>
  </si>
  <si>
    <t>Skyrius Žemės darbai (rezervuaro įrengimui)</t>
  </si>
  <si>
    <t>Iš viso už skyrių Žemės darbai (rezervuaro įrengimui)</t>
  </si>
  <si>
    <t>Skyrius Požeminis priešgaisrinis rezervuaras</t>
  </si>
  <si>
    <t>Iš viso už skyrių Požeminis priešgaisrinis rezervuaras</t>
  </si>
  <si>
    <t>Skyrius Asfalto ardymas/atstatymas</t>
  </si>
  <si>
    <t>Iš viso už skyrių Asfalto ardymas/atstatymas</t>
  </si>
  <si>
    <t>Skyrius Žemės darbai (vamzdynui)</t>
  </si>
  <si>
    <t>Iš viso už skyrių Žemės darbai (vamzdynui)</t>
  </si>
  <si>
    <t>Skyrius Priešgaisrinis vandentiekis</t>
  </si>
  <si>
    <t>Iš viso už skyrių Priešgaisrinis vandentiekis</t>
  </si>
  <si>
    <t>Skyrius Stacionari priešgaisrinė gesinimo stotis</t>
  </si>
  <si>
    <t>Iš viso už skyrių Stacionari priešgaisrinė gesinimo stotis</t>
  </si>
  <si>
    <t>Iš viso be PVM:</t>
  </si>
  <si>
    <t>PVM:</t>
  </si>
  <si>
    <t>Iš viso su PVM:</t>
  </si>
  <si>
    <t>DN/OD 50x3,0mm vand. vamzdis PE100-RC SDR17 PN10 100m</t>
  </si>
  <si>
    <t>N1P-0103</t>
  </si>
  <si>
    <t>N1P-0111-2</t>
  </si>
  <si>
    <t>N1P-0609</t>
  </si>
  <si>
    <t>N1-312</t>
  </si>
  <si>
    <t>N1P-0701</t>
  </si>
  <si>
    <t>N1P-1301</t>
  </si>
  <si>
    <t>N1P-1314 (K4=9)</t>
  </si>
  <si>
    <t>N6P-0103</t>
  </si>
  <si>
    <t>X891</t>
  </si>
  <si>
    <t>N6-38</t>
  </si>
  <si>
    <t>X320-6</t>
  </si>
  <si>
    <t>X11</t>
  </si>
  <si>
    <t>X10</t>
  </si>
  <si>
    <t>N24-369</t>
  </si>
  <si>
    <t>N24-374</t>
  </si>
  <si>
    <t>X99-1</t>
  </si>
  <si>
    <t>R27P-9-3</t>
  </si>
  <si>
    <t>R23-65</t>
  </si>
  <si>
    <t>N27P-8-1</t>
  </si>
  <si>
    <t>N27P-15-3</t>
  </si>
  <si>
    <t>N27P-17-2</t>
  </si>
  <si>
    <t>N57P-3202 (K4=5)</t>
  </si>
  <si>
    <t>N1-316</t>
  </si>
  <si>
    <t>N1P-0409</t>
  </si>
  <si>
    <t>N1-381-1</t>
  </si>
  <si>
    <t>N22P-0116</t>
  </si>
  <si>
    <t>X44228</t>
  </si>
  <si>
    <t>N22P-0203</t>
  </si>
  <si>
    <t>X1005-64</t>
  </si>
  <si>
    <t>N22P-0301</t>
  </si>
  <si>
    <t>N22P-0118</t>
  </si>
  <si>
    <t>X2014-6</t>
  </si>
  <si>
    <t>N22P-0201</t>
  </si>
  <si>
    <t>xxx</t>
  </si>
  <si>
    <t>X44501</t>
  </si>
  <si>
    <t>N25P-0108</t>
  </si>
  <si>
    <t>X1022-290</t>
  </si>
  <si>
    <t>N22P-0115</t>
  </si>
  <si>
    <t>X2046-139</t>
  </si>
  <si>
    <t>X2046-135</t>
  </si>
  <si>
    <t>X17-1</t>
  </si>
  <si>
    <t>N22P-0303</t>
  </si>
  <si>
    <t>X2104</t>
  </si>
  <si>
    <t>N22P-0701</t>
  </si>
  <si>
    <t>N21-400</t>
  </si>
  <si>
    <t>N51-50</t>
  </si>
  <si>
    <t>D2-84</t>
  </si>
  <si>
    <t>PRN21-400</t>
  </si>
  <si>
    <t>R10-63</t>
  </si>
  <si>
    <t>PRR10-63</t>
  </si>
  <si>
    <t>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</si>
</sst>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.00\ \€"/>
  </numFmts>
  <fonts count="10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9.75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65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/>
    </xf>
    <xf numFmtId="4" fontId="6" fillId="2" borderId="7" xfId="0" applyNumberFormat="1" applyFont="1" applyFill="1" applyBorder="1" applyAlignment="1">
      <alignment horizontal="right" vertical="top"/>
    </xf>
    <xf numFmtId="0" fontId="6" fillId="2" borderId="8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top"/>
    </xf>
    <xf numFmtId="4" fontId="6" fillId="2" borderId="8" xfId="0" applyNumberFormat="1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center" vertical="top" wrapText="1"/>
    </xf>
    <xf numFmtId="4" fontId="5" fillId="2" borderId="0" xfId="0" applyNumberFormat="1" applyFont="1" applyFill="1" applyBorder="1" applyAlignment="1">
      <alignment horizontal="right" vertical="top"/>
    </xf>
    <xf numFmtId="165" fontId="5" fillId="2" borderId="0" xfId="0" applyNumberFormat="1" applyFont="1" applyFill="1" applyBorder="1" applyAlignment="1">
      <alignment horizontal="right" vertical="top"/>
    </xf>
    <xf numFmtId="0" fontId="9" fillId="0" borderId="11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0" fillId="2" borderId="0" xfId="0" applyFill="1" applyAlignment="1">
      <alignment vertical="top"/>
    </xf>
  </cellXfs>
  <cellStyles count="2">
    <cellStyle name="Normal" xfId="0" builtinId="0"/>
    <cellStyle name="Normal 2" xfId="1" xr:uid="{087B12F9-D34D-4A5F-A092-59A925AE020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203"/>
  <sheetViews>
    <sheetView showZeros="0" tabSelected="1" zoomScale="154" zoomScaleNormal="154" workbookViewId="0">
      <pane ySplit="11" topLeftCell="A67" activePane="bottomLeft" state="frozen"/>
      <selection pane="bottomLeft" activeCell="F69" sqref="F69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4" max="54" width="52.85546875" style="27" customWidth="1"/>
    <col min="55" max="55" width="78.85546875" customWidth="1"/>
  </cols>
  <sheetData>
    <row r="1" spans="1:55">
      <c r="A1" s="1" t="s">
        <v>12</v>
      </c>
      <c r="B1" s="25"/>
      <c r="C1" s="2"/>
      <c r="D1" s="2"/>
      <c r="E1" s="2"/>
      <c r="F1" s="2"/>
      <c r="G1" s="2"/>
    </row>
    <row r="2" spans="1:55">
      <c r="A2" s="3"/>
      <c r="B2" s="24">
        <v>67440.890000000014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>
      <c r="A6" s="62" t="s">
        <v>9</v>
      </c>
      <c r="B6" s="62"/>
      <c r="C6" s="61" t="str">
        <f>IF(BC6&lt;&gt;0,BC6,"")</f>
        <v>Kankorėžių sandėlio 7F1Ž, Miškininkų g.7, Vaišvydavos k., Samylių sen., Kauno r.sav., rekonstravimo projektas</v>
      </c>
      <c r="D6" s="61"/>
      <c r="E6" s="61"/>
      <c r="F6" s="61"/>
      <c r="G6" s="61"/>
      <c r="BC6" s="26" t="s">
        <v>13</v>
      </c>
    </row>
    <row r="7" spans="1:55">
      <c r="A7" s="62" t="s">
        <v>7</v>
      </c>
      <c r="B7" s="62"/>
      <c r="C7" s="61" t="str">
        <f>IF(BC7&lt;&gt;0,BC7,"")</f>
        <v>Lauko tinklai</v>
      </c>
      <c r="D7" s="61"/>
      <c r="E7" s="61"/>
      <c r="F7" s="61"/>
      <c r="G7" s="61"/>
      <c r="BC7" s="26" t="s">
        <v>14</v>
      </c>
    </row>
    <row r="8" spans="1:55">
      <c r="A8" s="62" t="s">
        <v>8</v>
      </c>
      <c r="B8" s="62"/>
      <c r="C8" s="61" t="str">
        <f>IF(BC8&lt;&gt;0,BC8,"")</f>
        <v>Lauko priešgaisrinis vandentiekis</v>
      </c>
      <c r="D8" s="61"/>
      <c r="E8" s="61"/>
      <c r="F8" s="61"/>
      <c r="G8" s="61"/>
      <c r="BC8" s="26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1">
        <f>G80</f>
        <v>91318.03</v>
      </c>
    </row>
    <row r="10" spans="1:55" ht="17.25" customHeight="1">
      <c r="A10" s="63" t="s">
        <v>3</v>
      </c>
      <c r="B10" s="65" t="s">
        <v>4</v>
      </c>
      <c r="C10" s="65" t="s">
        <v>6</v>
      </c>
      <c r="D10" s="66" t="s">
        <v>5</v>
      </c>
      <c r="E10" s="68" t="s">
        <v>0</v>
      </c>
      <c r="F10" s="19" t="s">
        <v>1</v>
      </c>
      <c r="G10" s="20"/>
    </row>
    <row r="11" spans="1:55">
      <c r="A11" s="64"/>
      <c r="B11" s="65"/>
      <c r="C11" s="65"/>
      <c r="D11" s="67"/>
      <c r="E11" s="68"/>
      <c r="F11" s="8" t="s">
        <v>11</v>
      </c>
      <c r="G11" s="8" t="s">
        <v>2</v>
      </c>
    </row>
    <row r="12" spans="1:55">
      <c r="A12" s="9"/>
      <c r="B12" s="10"/>
      <c r="C12" s="69" t="str">
        <f>BB12</f>
        <v>Skyrius Žemės darbai (rezervuaro įrengimui)</v>
      </c>
      <c r="D12" s="70"/>
      <c r="E12" s="70"/>
      <c r="F12" s="28"/>
      <c r="G12" s="29"/>
      <c r="BB12" s="27" t="s">
        <v>75</v>
      </c>
    </row>
    <row r="13" spans="1:55" ht="33.75">
      <c r="A13" s="30">
        <v>1</v>
      </c>
      <c r="B13" s="58" t="s">
        <v>91</v>
      </c>
      <c r="C13" s="32" t="s">
        <v>16</v>
      </c>
      <c r="D13" s="31" t="s">
        <v>17</v>
      </c>
      <c r="E13" s="33">
        <v>0.96</v>
      </c>
      <c r="F13" s="34">
        <v>240.07</v>
      </c>
      <c r="G13" s="34">
        <f t="shared" ref="G13:G19" si="0">ROUND(F13*E13,2)</f>
        <v>230.47</v>
      </c>
    </row>
    <row r="14" spans="1:55" ht="33.75">
      <c r="A14" s="30">
        <v>2</v>
      </c>
      <c r="B14" s="59" t="s">
        <v>92</v>
      </c>
      <c r="C14" s="32" t="s">
        <v>18</v>
      </c>
      <c r="D14" s="31" t="s">
        <v>17</v>
      </c>
      <c r="E14" s="33">
        <v>0.9</v>
      </c>
      <c r="F14" s="34">
        <v>306.02</v>
      </c>
      <c r="G14" s="34">
        <f t="shared" si="0"/>
        <v>275.42</v>
      </c>
    </row>
    <row r="15" spans="1:55" ht="22.5">
      <c r="A15" s="30">
        <v>3</v>
      </c>
      <c r="B15" s="58" t="s">
        <v>93</v>
      </c>
      <c r="C15" s="32" t="s">
        <v>19</v>
      </c>
      <c r="D15" s="31" t="s">
        <v>20</v>
      </c>
      <c r="E15" s="33">
        <v>1.3</v>
      </c>
      <c r="F15" s="34">
        <v>1277.74</v>
      </c>
      <c r="G15" s="34">
        <f t="shared" si="0"/>
        <v>1661.06</v>
      </c>
    </row>
    <row r="16" spans="1:55" ht="33.75">
      <c r="A16" s="30">
        <v>4</v>
      </c>
      <c r="B16" s="58" t="s">
        <v>94</v>
      </c>
      <c r="C16" s="32" t="s">
        <v>21</v>
      </c>
      <c r="D16" s="31" t="s">
        <v>17</v>
      </c>
      <c r="E16" s="33">
        <v>0.24</v>
      </c>
      <c r="F16" s="34">
        <v>5035.4799999999996</v>
      </c>
      <c r="G16" s="34">
        <f t="shared" si="0"/>
        <v>1208.52</v>
      </c>
    </row>
    <row r="17" spans="1:54" ht="33.75" customHeight="1">
      <c r="A17" s="30">
        <v>5</v>
      </c>
      <c r="B17" s="58" t="s">
        <v>95</v>
      </c>
      <c r="C17" s="32" t="s">
        <v>22</v>
      </c>
      <c r="D17" s="31" t="s">
        <v>17</v>
      </c>
      <c r="E17" s="33">
        <v>1.2</v>
      </c>
      <c r="F17" s="34">
        <v>147.75</v>
      </c>
      <c r="G17" s="34">
        <f t="shared" si="0"/>
        <v>177.3</v>
      </c>
    </row>
    <row r="18" spans="1:54" ht="33.75">
      <c r="A18" s="30">
        <v>6</v>
      </c>
      <c r="B18" s="60" t="s">
        <v>96</v>
      </c>
      <c r="C18" s="32" t="s">
        <v>23</v>
      </c>
      <c r="D18" s="31" t="s">
        <v>17</v>
      </c>
      <c r="E18" s="33">
        <v>0.9</v>
      </c>
      <c r="F18" s="34">
        <v>381.58</v>
      </c>
      <c r="G18" s="34">
        <f t="shared" si="0"/>
        <v>343.42</v>
      </c>
    </row>
    <row r="19" spans="1:54" ht="45">
      <c r="A19" s="35">
        <v>7</v>
      </c>
      <c r="B19" s="58" t="s">
        <v>97</v>
      </c>
      <c r="C19" s="37" t="s">
        <v>24</v>
      </c>
      <c r="D19" s="36" t="s">
        <v>17</v>
      </c>
      <c r="E19" s="38">
        <v>0.9</v>
      </c>
      <c r="F19" s="34">
        <v>398.71</v>
      </c>
      <c r="G19" s="39">
        <f t="shared" si="0"/>
        <v>358.84</v>
      </c>
    </row>
    <row r="20" spans="1:54">
      <c r="A20" s="9"/>
      <c r="B20" s="10"/>
      <c r="C20" s="71" t="str">
        <f>BB20</f>
        <v>Iš viso už skyrių Žemės darbai (rezervuaro įrengimui)</v>
      </c>
      <c r="D20" s="72"/>
      <c r="E20" s="72"/>
      <c r="F20" s="28"/>
      <c r="G20" s="29" t="str">
        <f>IF(SUM(G12:G19)=0,"",TEXT(SUM(G12:G19),"# ##0,00"))</f>
        <v>4 255,03</v>
      </c>
      <c r="BB20" s="27" t="s">
        <v>76</v>
      </c>
    </row>
    <row r="21" spans="1:54">
      <c r="A21" s="9"/>
      <c r="B21" s="10"/>
      <c r="C21" s="71" t="str">
        <f>BB21</f>
        <v>Skyrius Požeminis priešgaisrinis rezervuaras</v>
      </c>
      <c r="D21" s="72"/>
      <c r="E21" s="72"/>
      <c r="F21" s="28"/>
      <c r="G21" s="29"/>
      <c r="BB21" s="27" t="s">
        <v>77</v>
      </c>
    </row>
    <row r="22" spans="1:54" ht="22.5">
      <c r="A22" s="30">
        <v>8</v>
      </c>
      <c r="B22" s="58" t="s">
        <v>98</v>
      </c>
      <c r="C22" s="32" t="s">
        <v>25</v>
      </c>
      <c r="D22" s="31" t="s">
        <v>26</v>
      </c>
      <c r="E22" s="33">
        <v>9.4</v>
      </c>
      <c r="F22" s="34">
        <v>78.63</v>
      </c>
      <c r="G22" s="34">
        <f t="shared" ref="G22:G30" si="1">ROUND(F22*E22,2)</f>
        <v>739.12</v>
      </c>
    </row>
    <row r="23" spans="1:54">
      <c r="A23" s="30">
        <v>9</v>
      </c>
      <c r="B23" s="59" t="s">
        <v>99</v>
      </c>
      <c r="C23" s="32" t="s">
        <v>27</v>
      </c>
      <c r="D23" s="31" t="s">
        <v>28</v>
      </c>
      <c r="E23" s="33">
        <v>11.75</v>
      </c>
      <c r="F23" s="34">
        <v>20.079999999999998</v>
      </c>
      <c r="G23" s="34">
        <f t="shared" si="1"/>
        <v>235.94</v>
      </c>
    </row>
    <row r="24" spans="1:54" ht="33.75">
      <c r="A24" s="30">
        <v>10</v>
      </c>
      <c r="B24" s="58" t="s">
        <v>100</v>
      </c>
      <c r="C24" s="32" t="s">
        <v>29</v>
      </c>
      <c r="D24" s="31" t="s">
        <v>26</v>
      </c>
      <c r="E24" s="33">
        <v>14.4</v>
      </c>
      <c r="F24" s="34">
        <v>97.61</v>
      </c>
      <c r="G24" s="34">
        <f t="shared" si="1"/>
        <v>1405.58</v>
      </c>
    </row>
    <row r="25" spans="1:54">
      <c r="A25" s="30">
        <v>11</v>
      </c>
      <c r="B25" s="58" t="s">
        <v>101</v>
      </c>
      <c r="C25" s="32" t="s">
        <v>30</v>
      </c>
      <c r="D25" s="31" t="s">
        <v>28</v>
      </c>
      <c r="E25" s="33">
        <v>14.616</v>
      </c>
      <c r="F25" s="34">
        <v>90.09</v>
      </c>
      <c r="G25" s="34">
        <f t="shared" si="1"/>
        <v>1316.76</v>
      </c>
    </row>
    <row r="26" spans="1:54">
      <c r="A26" s="30">
        <v>12</v>
      </c>
      <c r="B26" s="58" t="s">
        <v>102</v>
      </c>
      <c r="C26" s="32" t="s">
        <v>31</v>
      </c>
      <c r="D26" s="31" t="s">
        <v>32</v>
      </c>
      <c r="E26" s="33">
        <v>1.1399999999999999</v>
      </c>
      <c r="F26" s="34">
        <v>1192.57</v>
      </c>
      <c r="G26" s="34">
        <f t="shared" si="1"/>
        <v>1359.53</v>
      </c>
    </row>
    <row r="27" spans="1:54">
      <c r="A27" s="30">
        <v>13</v>
      </c>
      <c r="B27" s="58" t="s">
        <v>103</v>
      </c>
      <c r="C27" s="32" t="s">
        <v>33</v>
      </c>
      <c r="D27" s="31" t="s">
        <v>32</v>
      </c>
      <c r="E27" s="33">
        <v>0.41</v>
      </c>
      <c r="F27" s="34">
        <v>844.94</v>
      </c>
      <c r="G27" s="34">
        <f t="shared" si="1"/>
        <v>346.43</v>
      </c>
    </row>
    <row r="28" spans="1:54" ht="33.75">
      <c r="A28" s="30">
        <v>14</v>
      </c>
      <c r="B28" s="58" t="s">
        <v>104</v>
      </c>
      <c r="C28" s="32" t="s">
        <v>34</v>
      </c>
      <c r="D28" s="31" t="s">
        <v>35</v>
      </c>
      <c r="E28" s="33">
        <v>1</v>
      </c>
      <c r="F28" s="34">
        <v>2883.26</v>
      </c>
      <c r="G28" s="34">
        <f t="shared" si="1"/>
        <v>2883.26</v>
      </c>
    </row>
    <row r="29" spans="1:54" ht="22.5">
      <c r="A29" s="30">
        <v>15</v>
      </c>
      <c r="B29" s="60" t="s">
        <v>105</v>
      </c>
      <c r="C29" s="32" t="s">
        <v>36</v>
      </c>
      <c r="D29" s="31" t="s">
        <v>35</v>
      </c>
      <c r="E29" s="33">
        <v>1</v>
      </c>
      <c r="F29" s="34">
        <v>151.44999999999999</v>
      </c>
      <c r="G29" s="34">
        <f t="shared" si="1"/>
        <v>151.44999999999999</v>
      </c>
    </row>
    <row r="30" spans="1:54" ht="33.75">
      <c r="A30" s="35">
        <v>16</v>
      </c>
      <c r="B30" s="58" t="s">
        <v>106</v>
      </c>
      <c r="C30" s="37" t="s">
        <v>37</v>
      </c>
      <c r="D30" s="36" t="s">
        <v>38</v>
      </c>
      <c r="E30" s="38">
        <v>1</v>
      </c>
      <c r="F30" s="34">
        <v>17279.650000000001</v>
      </c>
      <c r="G30" s="39">
        <f t="shared" si="1"/>
        <v>17279.650000000001</v>
      </c>
    </row>
    <row r="31" spans="1:54">
      <c r="A31" s="9"/>
      <c r="B31" s="10"/>
      <c r="C31" s="71" t="str">
        <f>BB31</f>
        <v>Iš viso už skyrių Požeminis priešgaisrinis rezervuaras</v>
      </c>
      <c r="D31" s="72"/>
      <c r="E31" s="72"/>
      <c r="F31" s="28"/>
      <c r="G31" s="29" t="str">
        <f>IF(SUM(G21:G30)=0,"",TEXT(SUM(G21:G30),"# ##0,00"))</f>
        <v>25 717,72</v>
      </c>
      <c r="BB31" s="27" t="s">
        <v>78</v>
      </c>
    </row>
    <row r="32" spans="1:54">
      <c r="A32" s="9"/>
      <c r="B32" s="10"/>
      <c r="C32" s="71" t="str">
        <f>BB32</f>
        <v>Skyrius Asfalto ardymas/atstatymas</v>
      </c>
      <c r="D32" s="72"/>
      <c r="E32" s="72"/>
      <c r="F32" s="28"/>
      <c r="G32" s="29"/>
      <c r="BB32" s="27" t="s">
        <v>79</v>
      </c>
    </row>
    <row r="33" spans="1:54" ht="33.75">
      <c r="A33" s="30">
        <v>17</v>
      </c>
      <c r="B33" s="58" t="s">
        <v>107</v>
      </c>
      <c r="C33" s="32" t="s">
        <v>39</v>
      </c>
      <c r="D33" s="31" t="s">
        <v>20</v>
      </c>
      <c r="E33" s="33">
        <v>0.15</v>
      </c>
      <c r="F33" s="34">
        <v>468.08</v>
      </c>
      <c r="G33" s="34">
        <f t="shared" ref="G33:G38" si="2">ROUND(F33*E33,2)</f>
        <v>70.209999999999994</v>
      </c>
    </row>
    <row r="34" spans="1:54" ht="33.75">
      <c r="A34" s="30">
        <v>18</v>
      </c>
      <c r="B34" s="59" t="s">
        <v>108</v>
      </c>
      <c r="C34" s="32" t="s">
        <v>40</v>
      </c>
      <c r="D34" s="31" t="s">
        <v>32</v>
      </c>
      <c r="E34" s="33">
        <v>3.3</v>
      </c>
      <c r="F34" s="34">
        <v>21.03</v>
      </c>
      <c r="G34" s="34">
        <f t="shared" si="2"/>
        <v>69.400000000000006</v>
      </c>
    </row>
    <row r="35" spans="1:54" ht="22.5">
      <c r="A35" s="30">
        <v>19</v>
      </c>
      <c r="B35" s="58" t="s">
        <v>109</v>
      </c>
      <c r="C35" s="32" t="s">
        <v>41</v>
      </c>
      <c r="D35" s="31" t="s">
        <v>17</v>
      </c>
      <c r="E35" s="33">
        <v>5.2499999999999998E-2</v>
      </c>
      <c r="F35" s="34">
        <v>2303.79</v>
      </c>
      <c r="G35" s="34">
        <f t="shared" si="2"/>
        <v>120.95</v>
      </c>
    </row>
    <row r="36" spans="1:54" ht="33.75">
      <c r="A36" s="30">
        <v>20</v>
      </c>
      <c r="B36" s="58" t="s">
        <v>110</v>
      </c>
      <c r="C36" s="32" t="s">
        <v>42</v>
      </c>
      <c r="D36" s="31" t="s">
        <v>20</v>
      </c>
      <c r="E36" s="33">
        <v>0.15</v>
      </c>
      <c r="F36" s="34">
        <v>821.84</v>
      </c>
      <c r="G36" s="34">
        <f t="shared" si="2"/>
        <v>123.28</v>
      </c>
    </row>
    <row r="37" spans="1:54" ht="33.75">
      <c r="A37" s="30">
        <v>21</v>
      </c>
      <c r="B37" s="60" t="s">
        <v>111</v>
      </c>
      <c r="C37" s="32" t="s">
        <v>43</v>
      </c>
      <c r="D37" s="31" t="s">
        <v>20</v>
      </c>
      <c r="E37" s="33">
        <v>0.15</v>
      </c>
      <c r="F37" s="34">
        <v>1263.1199999999999</v>
      </c>
      <c r="G37" s="34">
        <f t="shared" si="2"/>
        <v>189.47</v>
      </c>
    </row>
    <row r="38" spans="1:54" ht="33.75">
      <c r="A38" s="35">
        <v>22</v>
      </c>
      <c r="B38" s="58" t="s">
        <v>112</v>
      </c>
      <c r="C38" s="37" t="s">
        <v>44</v>
      </c>
      <c r="D38" s="36" t="s">
        <v>20</v>
      </c>
      <c r="E38" s="38">
        <v>0.15</v>
      </c>
      <c r="F38" s="34">
        <v>2057.15</v>
      </c>
      <c r="G38" s="39">
        <f t="shared" si="2"/>
        <v>308.57</v>
      </c>
    </row>
    <row r="39" spans="1:54">
      <c r="A39" s="9"/>
      <c r="B39" s="10"/>
      <c r="C39" s="71" t="str">
        <f>BB39</f>
        <v>Iš viso už skyrių Asfalto ardymas/atstatymas</v>
      </c>
      <c r="D39" s="72"/>
      <c r="E39" s="72"/>
      <c r="F39" s="28"/>
      <c r="G39" s="29" t="str">
        <f>IF(SUM(G32:G38)=0,"",TEXT(SUM(G32:G38),"# ##0,00"))</f>
        <v>881,88</v>
      </c>
      <c r="BB39" s="27" t="s">
        <v>80</v>
      </c>
    </row>
    <row r="40" spans="1:54">
      <c r="A40" s="9"/>
      <c r="B40" s="10"/>
      <c r="C40" s="71" t="str">
        <f>BB40</f>
        <v>Skyrius Žemės darbai (vamzdynui)</v>
      </c>
      <c r="D40" s="72"/>
      <c r="E40" s="72"/>
      <c r="F40" s="28"/>
      <c r="G40" s="29"/>
      <c r="BB40" s="27" t="s">
        <v>81</v>
      </c>
    </row>
    <row r="41" spans="1:54" ht="22.5">
      <c r="A41" s="30">
        <v>23</v>
      </c>
      <c r="B41" s="58" t="s">
        <v>113</v>
      </c>
      <c r="C41" s="32" t="s">
        <v>45</v>
      </c>
      <c r="D41" s="31" t="s">
        <v>17</v>
      </c>
      <c r="E41" s="33">
        <v>2.8</v>
      </c>
      <c r="F41" s="34">
        <v>1147.08</v>
      </c>
      <c r="G41" s="34">
        <f>ROUND(F41*E41,2)</f>
        <v>3211.82</v>
      </c>
    </row>
    <row r="42" spans="1:54" ht="33.75">
      <c r="A42" s="30">
        <v>24</v>
      </c>
      <c r="B42" s="59" t="s">
        <v>114</v>
      </c>
      <c r="C42" s="32" t="s">
        <v>21</v>
      </c>
      <c r="D42" s="31" t="s">
        <v>17</v>
      </c>
      <c r="E42" s="33">
        <v>2.8</v>
      </c>
      <c r="F42" s="34">
        <v>2528.5700000000002</v>
      </c>
      <c r="G42" s="34">
        <f>ROUND(F42*E42,2)</f>
        <v>7080</v>
      </c>
    </row>
    <row r="43" spans="1:54" ht="22.5">
      <c r="A43" s="30">
        <v>25</v>
      </c>
      <c r="B43" s="60" t="s">
        <v>95</v>
      </c>
      <c r="C43" s="32" t="s">
        <v>22</v>
      </c>
      <c r="D43" s="31" t="s">
        <v>17</v>
      </c>
      <c r="E43" s="33">
        <v>2.8</v>
      </c>
      <c r="F43" s="34">
        <v>147.75</v>
      </c>
      <c r="G43" s="34">
        <f>ROUND(F43*E43,2)</f>
        <v>413.7</v>
      </c>
    </row>
    <row r="44" spans="1:54">
      <c r="A44" s="35">
        <v>26</v>
      </c>
      <c r="B44" s="58" t="s">
        <v>115</v>
      </c>
      <c r="C44" s="37" t="s">
        <v>46</v>
      </c>
      <c r="D44" s="36" t="s">
        <v>17</v>
      </c>
      <c r="E44" s="38">
        <v>0.36</v>
      </c>
      <c r="F44" s="34">
        <v>174.73</v>
      </c>
      <c r="G44" s="39">
        <f>ROUND(F44*E44,2)</f>
        <v>62.9</v>
      </c>
    </row>
    <row r="45" spans="1:54">
      <c r="A45" s="9"/>
      <c r="B45" s="10"/>
      <c r="C45" s="71" t="str">
        <f>BB45</f>
        <v>Iš viso už skyrių Žemės darbai (vamzdynui)</v>
      </c>
      <c r="D45" s="72"/>
      <c r="E45" s="72"/>
      <c r="F45" s="28"/>
      <c r="G45" s="29" t="str">
        <f>IF(SUM(G40:G44)=0,"",TEXT(SUM(G40:G44),"# ##0,00"))</f>
        <v>10 768,42</v>
      </c>
      <c r="BB45" s="27" t="s">
        <v>82</v>
      </c>
    </row>
    <row r="46" spans="1:54">
      <c r="A46" s="9"/>
      <c r="B46" s="10"/>
      <c r="C46" s="71" t="str">
        <f>BB46</f>
        <v>Skyrius Priešgaisrinis vandentiekis</v>
      </c>
      <c r="D46" s="72"/>
      <c r="E46" s="72"/>
      <c r="F46" s="28"/>
      <c r="G46" s="29"/>
      <c r="BB46" s="27" t="s">
        <v>83</v>
      </c>
    </row>
    <row r="47" spans="1:54" ht="33.75">
      <c r="A47" s="30">
        <v>27</v>
      </c>
      <c r="B47" s="58" t="s">
        <v>116</v>
      </c>
      <c r="C47" s="32" t="s">
        <v>47</v>
      </c>
      <c r="D47" s="31" t="s">
        <v>35</v>
      </c>
      <c r="E47" s="33">
        <v>2</v>
      </c>
      <c r="F47" s="34">
        <v>22.26</v>
      </c>
      <c r="G47" s="34">
        <f t="shared" ref="G47:G66" si="3">ROUND(F47*E47,2)</f>
        <v>44.52</v>
      </c>
    </row>
    <row r="48" spans="1:54">
      <c r="A48" s="30">
        <v>28</v>
      </c>
      <c r="B48" s="59" t="s">
        <v>117</v>
      </c>
      <c r="C48" s="32" t="s">
        <v>48</v>
      </c>
      <c r="D48" s="31" t="s">
        <v>35</v>
      </c>
      <c r="E48" s="33">
        <v>2</v>
      </c>
      <c r="F48" s="34">
        <v>12.36</v>
      </c>
      <c r="G48" s="34">
        <f t="shared" si="3"/>
        <v>24.72</v>
      </c>
    </row>
    <row r="49" spans="1:7" ht="33.75">
      <c r="A49" s="30">
        <v>29</v>
      </c>
      <c r="B49" s="58" t="s">
        <v>118</v>
      </c>
      <c r="C49" s="32" t="s">
        <v>49</v>
      </c>
      <c r="D49" s="31" t="s">
        <v>35</v>
      </c>
      <c r="E49" s="33">
        <v>1</v>
      </c>
      <c r="F49" s="34">
        <v>5.9</v>
      </c>
      <c r="G49" s="34">
        <f t="shared" si="3"/>
        <v>5.9</v>
      </c>
    </row>
    <row r="50" spans="1:7">
      <c r="A50" s="30">
        <v>30</v>
      </c>
      <c r="B50" s="58" t="s">
        <v>119</v>
      </c>
      <c r="C50" s="32" t="s">
        <v>50</v>
      </c>
      <c r="D50" s="31" t="s">
        <v>35</v>
      </c>
      <c r="E50" s="33">
        <v>1</v>
      </c>
      <c r="F50" s="34">
        <v>68.69</v>
      </c>
      <c r="G50" s="34">
        <f t="shared" si="3"/>
        <v>68.69</v>
      </c>
    </row>
    <row r="51" spans="1:7" ht="22.5">
      <c r="A51" s="30">
        <v>31</v>
      </c>
      <c r="B51" s="58" t="s">
        <v>120</v>
      </c>
      <c r="C51" s="32" t="s">
        <v>51</v>
      </c>
      <c r="D51" s="31" t="s">
        <v>35</v>
      </c>
      <c r="E51" s="33">
        <v>3</v>
      </c>
      <c r="F51" s="34">
        <v>80.98</v>
      </c>
      <c r="G51" s="34">
        <f t="shared" si="3"/>
        <v>242.94</v>
      </c>
    </row>
    <row r="52" spans="1:7" ht="33.75">
      <c r="A52" s="30">
        <v>32</v>
      </c>
      <c r="B52" s="58" t="s">
        <v>121</v>
      </c>
      <c r="C52" s="32" t="s">
        <v>52</v>
      </c>
      <c r="D52" s="31" t="s">
        <v>35</v>
      </c>
      <c r="E52" s="33">
        <v>1</v>
      </c>
      <c r="F52" s="34">
        <v>5.3</v>
      </c>
      <c r="G52" s="34">
        <f t="shared" si="3"/>
        <v>5.3</v>
      </c>
    </row>
    <row r="53" spans="1:7">
      <c r="A53" s="30">
        <v>33</v>
      </c>
      <c r="B53" s="58" t="s">
        <v>122</v>
      </c>
      <c r="C53" s="32" t="s">
        <v>53</v>
      </c>
      <c r="D53" s="31" t="s">
        <v>35</v>
      </c>
      <c r="E53" s="33">
        <v>1</v>
      </c>
      <c r="F53" s="34">
        <v>191.51</v>
      </c>
      <c r="G53" s="34">
        <f t="shared" si="3"/>
        <v>191.51</v>
      </c>
    </row>
    <row r="54" spans="1:7" ht="33.75">
      <c r="A54" s="30">
        <v>34</v>
      </c>
      <c r="B54" s="58" t="s">
        <v>123</v>
      </c>
      <c r="C54" s="32" t="s">
        <v>54</v>
      </c>
      <c r="D54" s="31" t="s">
        <v>35</v>
      </c>
      <c r="E54" s="33">
        <v>2</v>
      </c>
      <c r="F54" s="34">
        <v>5.23</v>
      </c>
      <c r="G54" s="34">
        <f t="shared" si="3"/>
        <v>10.46</v>
      </c>
    </row>
    <row r="55" spans="1:7">
      <c r="A55" s="30">
        <v>35</v>
      </c>
      <c r="B55" s="58" t="s">
        <v>124</v>
      </c>
      <c r="C55" s="32" t="s">
        <v>55</v>
      </c>
      <c r="D55" s="31" t="s">
        <v>35</v>
      </c>
      <c r="E55" s="33">
        <v>2</v>
      </c>
      <c r="F55" s="34">
        <v>18.420000000000002</v>
      </c>
      <c r="G55" s="34">
        <f t="shared" si="3"/>
        <v>36.840000000000003</v>
      </c>
    </row>
    <row r="56" spans="1:7" ht="33.75">
      <c r="A56" s="30">
        <v>36</v>
      </c>
      <c r="B56" s="58" t="s">
        <v>123</v>
      </c>
      <c r="C56" s="32" t="s">
        <v>56</v>
      </c>
      <c r="D56" s="31" t="s">
        <v>35</v>
      </c>
      <c r="E56" s="33">
        <v>3</v>
      </c>
      <c r="F56" s="34">
        <v>7.32</v>
      </c>
      <c r="G56" s="34">
        <f t="shared" si="3"/>
        <v>21.96</v>
      </c>
    </row>
    <row r="57" spans="1:7" ht="22.5">
      <c r="A57" s="30">
        <v>37</v>
      </c>
      <c r="B57" s="58" t="s">
        <v>125</v>
      </c>
      <c r="C57" s="32" t="s">
        <v>57</v>
      </c>
      <c r="D57" s="31" t="s">
        <v>35</v>
      </c>
      <c r="E57" s="33">
        <v>3</v>
      </c>
      <c r="F57" s="34">
        <v>38.19</v>
      </c>
      <c r="G57" s="34">
        <f t="shared" si="3"/>
        <v>114.57</v>
      </c>
    </row>
    <row r="58" spans="1:7" ht="33.75">
      <c r="A58" s="30">
        <v>38</v>
      </c>
      <c r="B58" s="58" t="s">
        <v>126</v>
      </c>
      <c r="C58" s="32" t="s">
        <v>58</v>
      </c>
      <c r="D58" s="31" t="s">
        <v>59</v>
      </c>
      <c r="E58" s="33">
        <v>80</v>
      </c>
      <c r="F58" s="34">
        <v>4.83</v>
      </c>
      <c r="G58" s="34">
        <f t="shared" si="3"/>
        <v>386.4</v>
      </c>
    </row>
    <row r="59" spans="1:7" ht="22.5">
      <c r="A59" s="30">
        <v>39</v>
      </c>
      <c r="B59" s="58" t="s">
        <v>127</v>
      </c>
      <c r="C59" s="32" t="s">
        <v>90</v>
      </c>
      <c r="D59" s="31" t="s">
        <v>59</v>
      </c>
      <c r="E59" s="33">
        <v>80</v>
      </c>
      <c r="F59" s="34">
        <v>2.58</v>
      </c>
      <c r="G59" s="34">
        <f t="shared" si="3"/>
        <v>206.4</v>
      </c>
    </row>
    <row r="60" spans="1:7" ht="33.75">
      <c r="A60" s="30">
        <v>40</v>
      </c>
      <c r="B60" s="58" t="s">
        <v>128</v>
      </c>
      <c r="C60" s="32" t="s">
        <v>60</v>
      </c>
      <c r="D60" s="31" t="s">
        <v>35</v>
      </c>
      <c r="E60" s="33">
        <v>15</v>
      </c>
      <c r="F60" s="34">
        <v>32.81</v>
      </c>
      <c r="G60" s="34">
        <f t="shared" si="3"/>
        <v>492.15</v>
      </c>
    </row>
    <row r="61" spans="1:7" ht="22.5">
      <c r="A61" s="30">
        <v>41</v>
      </c>
      <c r="B61" s="58" t="s">
        <v>129</v>
      </c>
      <c r="C61" s="32" t="s">
        <v>61</v>
      </c>
      <c r="D61" s="31" t="s">
        <v>35</v>
      </c>
      <c r="E61" s="33">
        <v>10</v>
      </c>
      <c r="F61" s="34">
        <v>32.01</v>
      </c>
      <c r="G61" s="34">
        <f t="shared" si="3"/>
        <v>320.10000000000002</v>
      </c>
    </row>
    <row r="62" spans="1:7" ht="22.5">
      <c r="A62" s="30">
        <v>42</v>
      </c>
      <c r="B62" s="58" t="s">
        <v>130</v>
      </c>
      <c r="C62" s="32" t="s">
        <v>62</v>
      </c>
      <c r="D62" s="31" t="s">
        <v>35</v>
      </c>
      <c r="E62" s="33">
        <v>1</v>
      </c>
      <c r="F62" s="34">
        <v>29.42</v>
      </c>
      <c r="G62" s="34">
        <f t="shared" si="3"/>
        <v>29.42</v>
      </c>
    </row>
    <row r="63" spans="1:7">
      <c r="A63" s="30">
        <v>43</v>
      </c>
      <c r="B63" s="58" t="s">
        <v>131</v>
      </c>
      <c r="C63" s="32" t="s">
        <v>63</v>
      </c>
      <c r="D63" s="31" t="s">
        <v>35</v>
      </c>
      <c r="E63" s="33">
        <v>1</v>
      </c>
      <c r="F63" s="34">
        <v>47.2</v>
      </c>
      <c r="G63" s="34">
        <f t="shared" si="3"/>
        <v>47.2</v>
      </c>
    </row>
    <row r="64" spans="1:7" ht="33.75">
      <c r="A64" s="30">
        <v>44</v>
      </c>
      <c r="B64" s="58" t="s">
        <v>132</v>
      </c>
      <c r="C64" s="32" t="s">
        <v>64</v>
      </c>
      <c r="D64" s="31" t="s">
        <v>35</v>
      </c>
      <c r="E64" s="33">
        <v>1</v>
      </c>
      <c r="F64" s="34">
        <v>46.51</v>
      </c>
      <c r="G64" s="34">
        <f t="shared" si="3"/>
        <v>46.51</v>
      </c>
    </row>
    <row r="65" spans="1:54">
      <c r="A65" s="30">
        <v>45</v>
      </c>
      <c r="B65" s="60" t="s">
        <v>133</v>
      </c>
      <c r="C65" s="32" t="s">
        <v>65</v>
      </c>
      <c r="D65" s="31" t="s">
        <v>35</v>
      </c>
      <c r="E65" s="33">
        <v>1</v>
      </c>
      <c r="F65" s="34">
        <v>80.39</v>
      </c>
      <c r="G65" s="34">
        <f t="shared" si="3"/>
        <v>80.39</v>
      </c>
    </row>
    <row r="66" spans="1:54" ht="22.5">
      <c r="A66" s="35">
        <v>46</v>
      </c>
      <c r="B66" s="58" t="s">
        <v>134</v>
      </c>
      <c r="C66" s="37" t="s">
        <v>66</v>
      </c>
      <c r="D66" s="36" t="s">
        <v>67</v>
      </c>
      <c r="E66" s="38">
        <v>0.8</v>
      </c>
      <c r="F66" s="34">
        <v>159.41</v>
      </c>
      <c r="G66" s="39">
        <f t="shared" si="3"/>
        <v>127.53</v>
      </c>
    </row>
    <row r="67" spans="1:54">
      <c r="A67" s="9"/>
      <c r="B67" s="10"/>
      <c r="C67" s="71" t="str">
        <f>BB67</f>
        <v>Iš viso už skyrių Priešgaisrinis vandentiekis</v>
      </c>
      <c r="D67" s="72"/>
      <c r="E67" s="72"/>
      <c r="F67" s="28"/>
      <c r="G67" s="29" t="str">
        <f>IF(SUM(G46:G66)=0,"",TEXT(SUM(G46:G66),"# ##0,00"))</f>
        <v>2 503,51</v>
      </c>
      <c r="BB67" s="27" t="s">
        <v>84</v>
      </c>
    </row>
    <row r="68" spans="1:54">
      <c r="A68" s="9"/>
      <c r="B68" s="55"/>
      <c r="C68" s="73" t="str">
        <f>BB68</f>
        <v>Skyrius Stacionari priešgaisrinė gesinimo stotis</v>
      </c>
      <c r="D68" s="74"/>
      <c r="E68" s="74"/>
      <c r="F68" s="57"/>
      <c r="G68" s="56"/>
      <c r="BB68" s="27" t="s">
        <v>85</v>
      </c>
    </row>
    <row r="69" spans="1:54" ht="33.75">
      <c r="A69" s="30">
        <v>47</v>
      </c>
      <c r="B69" s="58" t="s">
        <v>135</v>
      </c>
      <c r="C69" s="48" t="s">
        <v>68</v>
      </c>
      <c r="D69" s="47" t="s">
        <v>38</v>
      </c>
      <c r="E69" s="49">
        <v>1</v>
      </c>
      <c r="F69" s="50">
        <v>4647.8100000000004</v>
      </c>
      <c r="G69" s="50">
        <f t="shared" ref="G69:G75" si="4">ROUND(F69*E69,2)</f>
        <v>4647.8100000000004</v>
      </c>
    </row>
    <row r="70" spans="1:54" ht="22.5">
      <c r="A70" s="30">
        <v>48</v>
      </c>
      <c r="B70" s="59" t="s">
        <v>136</v>
      </c>
      <c r="C70" s="48" t="s">
        <v>69</v>
      </c>
      <c r="D70" s="47" t="s">
        <v>35</v>
      </c>
      <c r="E70" s="49">
        <v>2</v>
      </c>
      <c r="F70" s="50">
        <v>1241.49</v>
      </c>
      <c r="G70" s="50">
        <f t="shared" si="4"/>
        <v>2482.98</v>
      </c>
    </row>
    <row r="71" spans="1:54" ht="33.75">
      <c r="A71" s="30">
        <v>49</v>
      </c>
      <c r="B71" s="58" t="s">
        <v>137</v>
      </c>
      <c r="C71" s="48" t="s">
        <v>70</v>
      </c>
      <c r="D71" s="47" t="s">
        <v>35</v>
      </c>
      <c r="E71" s="49">
        <v>1</v>
      </c>
      <c r="F71" s="50">
        <v>341.22</v>
      </c>
      <c r="G71" s="50">
        <f t="shared" si="4"/>
        <v>341.22</v>
      </c>
    </row>
    <row r="72" spans="1:54" ht="101.25">
      <c r="A72" s="30">
        <v>50</v>
      </c>
      <c r="B72" s="58" t="s">
        <v>138</v>
      </c>
      <c r="C72" s="48" t="s">
        <v>71</v>
      </c>
      <c r="D72" s="47" t="s">
        <v>35</v>
      </c>
      <c r="E72" s="49">
        <v>1</v>
      </c>
      <c r="F72" s="50">
        <v>23134.55</v>
      </c>
      <c r="G72" s="50">
        <f t="shared" si="4"/>
        <v>23134.55</v>
      </c>
    </row>
    <row r="73" spans="1:54" ht="33.75">
      <c r="A73" s="30">
        <v>51</v>
      </c>
      <c r="B73" s="58" t="s">
        <v>139</v>
      </c>
      <c r="C73" s="48" t="s">
        <v>72</v>
      </c>
      <c r="D73" s="47" t="s">
        <v>59</v>
      </c>
      <c r="E73" s="49">
        <v>3</v>
      </c>
      <c r="F73" s="50">
        <v>90.05</v>
      </c>
      <c r="G73" s="50">
        <f t="shared" si="4"/>
        <v>270.14999999999998</v>
      </c>
    </row>
    <row r="74" spans="1:54" ht="22.5">
      <c r="A74" s="30">
        <v>52</v>
      </c>
      <c r="B74" s="60" t="s">
        <v>140</v>
      </c>
      <c r="C74" s="48" t="s">
        <v>73</v>
      </c>
      <c r="D74" s="47" t="s">
        <v>59</v>
      </c>
      <c r="E74" s="49">
        <v>3</v>
      </c>
      <c r="F74" s="50">
        <v>128.55000000000001</v>
      </c>
      <c r="G74" s="50">
        <f t="shared" si="4"/>
        <v>385.65</v>
      </c>
    </row>
    <row r="75" spans="1:54">
      <c r="A75" s="35">
        <v>53</v>
      </c>
      <c r="B75" s="58" t="s">
        <v>141</v>
      </c>
      <c r="C75" s="52" t="s">
        <v>74</v>
      </c>
      <c r="D75" s="51" t="s">
        <v>35</v>
      </c>
      <c r="E75" s="53">
        <v>1</v>
      </c>
      <c r="F75" s="50">
        <v>80.53</v>
      </c>
      <c r="G75" s="54">
        <f t="shared" si="4"/>
        <v>80.53</v>
      </c>
    </row>
    <row r="76" spans="1:54">
      <c r="A76" s="9"/>
      <c r="B76" s="55"/>
      <c r="C76" s="73" t="str">
        <f>BB76</f>
        <v>Iš viso už skyrių Stacionari priešgaisrinė gesinimo stotis</v>
      </c>
      <c r="D76" s="74"/>
      <c r="E76" s="74"/>
      <c r="F76" s="56"/>
      <c r="G76" s="56" t="str">
        <f>IF(SUM(G68:G75)=0,"",TEXT(SUM(G68:G75),"# ##0,00"))</f>
        <v>31 342,89</v>
      </c>
      <c r="BB76" s="27" t="s">
        <v>86</v>
      </c>
    </row>
    <row r="77" spans="1:54">
      <c r="A77" s="9"/>
      <c r="B77" s="10"/>
      <c r="C77" s="11"/>
      <c r="D77" s="10"/>
      <c r="E77" s="12"/>
      <c r="F77" s="13"/>
      <c r="G77" s="13"/>
    </row>
    <row r="78" spans="1:54">
      <c r="A78" s="14"/>
      <c r="B78" s="40" t="s">
        <v>87</v>
      </c>
      <c r="C78" s="40"/>
      <c r="D78" s="40"/>
      <c r="E78" s="40"/>
      <c r="F78" s="41"/>
      <c r="G78" s="45">
        <f>SUM(G12:G77)</f>
        <v>75469.45</v>
      </c>
    </row>
    <row r="79" spans="1:54">
      <c r="A79" s="14"/>
      <c r="B79" s="40" t="s">
        <v>88</v>
      </c>
      <c r="C79" s="40"/>
      <c r="D79" s="40"/>
      <c r="E79" s="40"/>
      <c r="F79" s="42"/>
      <c r="G79" s="45">
        <f>ROUND(G78*0.21, 2)</f>
        <v>15848.58</v>
      </c>
    </row>
    <row r="80" spans="1:54">
      <c r="A80" s="14"/>
      <c r="B80" s="43" t="s">
        <v>89</v>
      </c>
      <c r="C80" s="43"/>
      <c r="D80" s="43"/>
      <c r="E80" s="43"/>
      <c r="F80" s="44"/>
      <c r="G80" s="46">
        <f>SUM(G78:G79)</f>
        <v>91318.03</v>
      </c>
    </row>
    <row r="81" spans="1:7">
      <c r="A81" s="14"/>
      <c r="B81" s="15"/>
      <c r="C81" s="15"/>
      <c r="D81" s="15"/>
      <c r="E81" s="15"/>
      <c r="F81" s="22"/>
      <c r="G81" s="22"/>
    </row>
    <row r="82" spans="1:7">
      <c r="A82" s="14"/>
      <c r="B82" s="15"/>
      <c r="C82" s="15"/>
      <c r="D82" s="15"/>
      <c r="E82" s="15"/>
      <c r="F82" s="22"/>
      <c r="G82" s="22"/>
    </row>
    <row r="83" spans="1:7">
      <c r="A83" s="16"/>
      <c r="B83" s="15"/>
      <c r="C83" s="15"/>
      <c r="D83" s="15"/>
      <c r="E83" s="15"/>
      <c r="F83" s="22"/>
      <c r="G83" s="22"/>
    </row>
    <row r="84" spans="1:7">
      <c r="A84" s="16"/>
      <c r="B84" s="15"/>
      <c r="C84" s="15"/>
      <c r="D84" s="15"/>
      <c r="E84" s="15"/>
      <c r="F84" s="22"/>
      <c r="G84" s="22"/>
    </row>
    <row r="85" spans="1:7">
      <c r="A85" s="16"/>
      <c r="B85" s="15"/>
      <c r="C85" s="15"/>
      <c r="D85" s="15"/>
      <c r="E85" s="15"/>
      <c r="F85" s="22"/>
      <c r="G85" s="22"/>
    </row>
    <row r="86" spans="1:7">
      <c r="A86" s="16"/>
      <c r="B86" s="15"/>
      <c r="C86" s="15"/>
      <c r="D86" s="15"/>
      <c r="E86" s="15"/>
      <c r="F86" s="22"/>
      <c r="G86" s="22"/>
    </row>
    <row r="87" spans="1:7">
      <c r="A87" s="16"/>
      <c r="B87" s="15"/>
      <c r="C87" s="15"/>
      <c r="D87" s="15"/>
      <c r="E87" s="15"/>
      <c r="F87" s="22"/>
      <c r="G87" s="22"/>
    </row>
    <row r="88" spans="1:7">
      <c r="A88" s="17"/>
      <c r="B88" s="17"/>
      <c r="C88" s="17"/>
      <c r="D88" s="17"/>
      <c r="E88" s="17"/>
      <c r="F88" s="22"/>
      <c r="G88" s="22"/>
    </row>
    <row r="89" spans="1:7">
      <c r="A89" s="17"/>
      <c r="B89" s="17"/>
      <c r="C89" s="17"/>
      <c r="D89" s="18"/>
      <c r="E89" s="17"/>
      <c r="F89" s="22"/>
      <c r="G89" s="22"/>
    </row>
    <row r="90" spans="1:7">
      <c r="A90" s="17"/>
      <c r="B90" s="17"/>
      <c r="C90" s="17"/>
      <c r="D90" s="17"/>
      <c r="E90" s="17"/>
      <c r="F90" s="22"/>
      <c r="G90" s="22"/>
    </row>
    <row r="91" spans="1:7">
      <c r="A91" s="17"/>
      <c r="B91" s="17"/>
      <c r="C91" s="17"/>
      <c r="D91" s="17"/>
      <c r="E91" s="17"/>
      <c r="F91" s="22"/>
      <c r="G91" s="22"/>
    </row>
    <row r="92" spans="1:7">
      <c r="A92" s="17"/>
      <c r="B92" s="17"/>
      <c r="C92" s="17"/>
      <c r="D92" s="17"/>
      <c r="E92" s="17"/>
      <c r="F92" s="22"/>
      <c r="G92" s="22"/>
    </row>
    <row r="93" spans="1:7">
      <c r="A93" s="17"/>
      <c r="B93" s="17"/>
      <c r="C93" s="17"/>
      <c r="D93" s="17"/>
      <c r="E93" s="17"/>
      <c r="F93" s="22"/>
      <c r="G93" s="22"/>
    </row>
    <row r="94" spans="1:7">
      <c r="A94" s="17"/>
      <c r="B94" s="17"/>
      <c r="C94" s="17"/>
      <c r="D94" s="17"/>
      <c r="E94" s="17"/>
      <c r="F94" s="22"/>
      <c r="G94" s="22"/>
    </row>
    <row r="95" spans="1:7">
      <c r="A95" s="17"/>
      <c r="B95" s="17"/>
      <c r="C95" s="17"/>
      <c r="D95" s="17"/>
      <c r="E95" s="17"/>
      <c r="F95" s="22"/>
      <c r="G95" s="22"/>
    </row>
    <row r="96" spans="1:7">
      <c r="A96" s="17"/>
      <c r="B96" s="17"/>
      <c r="C96" s="17"/>
      <c r="D96" s="17"/>
      <c r="E96" s="17"/>
      <c r="F96" s="22"/>
      <c r="G96" s="22"/>
    </row>
    <row r="97" spans="1:7">
      <c r="A97" s="6"/>
      <c r="B97" s="6"/>
      <c r="C97" s="6"/>
      <c r="D97" s="6"/>
      <c r="E97" s="6"/>
      <c r="F97" s="22"/>
      <c r="G97" s="22"/>
    </row>
    <row r="98" spans="1:7">
      <c r="A98" s="6"/>
      <c r="B98" s="6"/>
      <c r="C98" s="6"/>
      <c r="D98" s="6"/>
      <c r="E98" s="6"/>
      <c r="F98" s="22"/>
      <c r="G98" s="22"/>
    </row>
    <row r="99" spans="1:7">
      <c r="F99" s="23"/>
      <c r="G99" s="23"/>
    </row>
    <row r="100" spans="1:7">
      <c r="F100" s="23"/>
      <c r="G100" s="23"/>
    </row>
    <row r="101" spans="1:7">
      <c r="F101" s="23"/>
      <c r="G101" s="23"/>
    </row>
    <row r="102" spans="1:7">
      <c r="F102" s="23"/>
      <c r="G102" s="23"/>
    </row>
    <row r="103" spans="1:7">
      <c r="F103" s="23"/>
      <c r="G103" s="23"/>
    </row>
    <row r="104" spans="1:7">
      <c r="F104" s="23"/>
      <c r="G104" s="23"/>
    </row>
    <row r="105" spans="1:7">
      <c r="F105" s="23"/>
      <c r="G105" s="23"/>
    </row>
    <row r="106" spans="1:7">
      <c r="F106" s="23"/>
      <c r="G106" s="23"/>
    </row>
    <row r="107" spans="1:7">
      <c r="F107" s="23"/>
      <c r="G107" s="23"/>
    </row>
    <row r="108" spans="1:7">
      <c r="F108" s="23"/>
      <c r="G108" s="23"/>
    </row>
    <row r="109" spans="1:7">
      <c r="F109" s="23"/>
      <c r="G109" s="23"/>
    </row>
    <row r="110" spans="1:7">
      <c r="F110" s="23"/>
      <c r="G110" s="23"/>
    </row>
    <row r="111" spans="1:7">
      <c r="F111" s="23"/>
      <c r="G111" s="23"/>
    </row>
    <row r="112" spans="1:7">
      <c r="F112" s="23"/>
      <c r="G112" s="23"/>
    </row>
    <row r="113" spans="6:7">
      <c r="F113" s="23"/>
      <c r="G113" s="23"/>
    </row>
    <row r="114" spans="6:7">
      <c r="F114" s="23"/>
      <c r="G114" s="23"/>
    </row>
    <row r="115" spans="6:7">
      <c r="F115" s="23"/>
      <c r="G115" s="23"/>
    </row>
    <row r="116" spans="6:7">
      <c r="F116" s="23"/>
      <c r="G116" s="23"/>
    </row>
    <row r="117" spans="6:7">
      <c r="F117" s="23"/>
      <c r="G117" s="23"/>
    </row>
    <row r="118" spans="6:7">
      <c r="F118" s="23"/>
      <c r="G118" s="23"/>
    </row>
    <row r="119" spans="6:7">
      <c r="F119" s="23"/>
      <c r="G119" s="23"/>
    </row>
    <row r="120" spans="6:7">
      <c r="F120" s="23"/>
      <c r="G120" s="23"/>
    </row>
    <row r="121" spans="6:7">
      <c r="F121" s="23"/>
      <c r="G121" s="23"/>
    </row>
    <row r="122" spans="6:7">
      <c r="F122" s="23"/>
      <c r="G122" s="23"/>
    </row>
    <row r="123" spans="6:7">
      <c r="F123" s="23"/>
      <c r="G123" s="23"/>
    </row>
    <row r="124" spans="6:7">
      <c r="F124" s="23"/>
      <c r="G124" s="23"/>
    </row>
    <row r="125" spans="6:7">
      <c r="F125" s="23"/>
      <c r="G125" s="23"/>
    </row>
    <row r="126" spans="6:7">
      <c r="F126" s="23"/>
      <c r="G126" s="23"/>
    </row>
    <row r="127" spans="6:7">
      <c r="F127" s="23"/>
      <c r="G127" s="23"/>
    </row>
    <row r="128" spans="6:7">
      <c r="F128" s="23"/>
      <c r="G128" s="23"/>
    </row>
    <row r="129" spans="6:7">
      <c r="F129" s="23"/>
      <c r="G129" s="23"/>
    </row>
    <row r="130" spans="6:7">
      <c r="F130" s="23"/>
      <c r="G130" s="23"/>
    </row>
    <row r="131" spans="6:7">
      <c r="F131" s="23"/>
      <c r="G131" s="23"/>
    </row>
    <row r="132" spans="6:7">
      <c r="F132" s="23"/>
      <c r="G132" s="23"/>
    </row>
    <row r="133" spans="6:7">
      <c r="F133" s="23"/>
      <c r="G133" s="23"/>
    </row>
    <row r="134" spans="6:7">
      <c r="F134" s="23"/>
      <c r="G134" s="23"/>
    </row>
    <row r="135" spans="6:7">
      <c r="F135" s="23"/>
      <c r="G135" s="23"/>
    </row>
    <row r="136" spans="6:7">
      <c r="F136" s="23"/>
      <c r="G136" s="23"/>
    </row>
    <row r="137" spans="6:7">
      <c r="F137" s="23"/>
      <c r="G137" s="23"/>
    </row>
    <row r="138" spans="6:7">
      <c r="F138" s="23"/>
      <c r="G138" s="23"/>
    </row>
    <row r="139" spans="6:7">
      <c r="F139" s="23"/>
      <c r="G139" s="23"/>
    </row>
    <row r="140" spans="6:7">
      <c r="F140" s="23"/>
      <c r="G140" s="23"/>
    </row>
    <row r="141" spans="6:7">
      <c r="F141" s="23"/>
      <c r="G141" s="23"/>
    </row>
    <row r="142" spans="6:7">
      <c r="F142" s="23"/>
      <c r="G142" s="23"/>
    </row>
    <row r="143" spans="6:7">
      <c r="F143" s="23"/>
      <c r="G143" s="23"/>
    </row>
    <row r="144" spans="6:7">
      <c r="F144" s="23"/>
      <c r="G144" s="23"/>
    </row>
    <row r="145" spans="6:7">
      <c r="F145" s="23"/>
      <c r="G145" s="23"/>
    </row>
    <row r="146" spans="6:7">
      <c r="F146" s="23"/>
      <c r="G146" s="23"/>
    </row>
    <row r="147" spans="6:7">
      <c r="F147" s="23"/>
      <c r="G147" s="23"/>
    </row>
    <row r="148" spans="6:7">
      <c r="F148" s="23"/>
      <c r="G148" s="23"/>
    </row>
    <row r="149" spans="6:7">
      <c r="F149" s="23"/>
      <c r="G149" s="23"/>
    </row>
    <row r="150" spans="6:7">
      <c r="F150" s="23"/>
      <c r="G150" s="23"/>
    </row>
    <row r="151" spans="6:7">
      <c r="F151" s="23"/>
      <c r="G151" s="23"/>
    </row>
    <row r="152" spans="6:7">
      <c r="F152" s="23"/>
      <c r="G152" s="23"/>
    </row>
    <row r="153" spans="6:7">
      <c r="F153" s="23"/>
      <c r="G153" s="23"/>
    </row>
    <row r="154" spans="6:7">
      <c r="F154" s="23"/>
      <c r="G154" s="23"/>
    </row>
    <row r="155" spans="6:7">
      <c r="F155" s="23"/>
      <c r="G155" s="23"/>
    </row>
    <row r="156" spans="6:7">
      <c r="F156" s="23"/>
      <c r="G156" s="23"/>
    </row>
    <row r="157" spans="6:7">
      <c r="F157" s="23"/>
      <c r="G157" s="23"/>
    </row>
    <row r="158" spans="6:7">
      <c r="F158" s="23"/>
      <c r="G158" s="23"/>
    </row>
    <row r="159" spans="6:7">
      <c r="F159" s="23"/>
      <c r="G159" s="23"/>
    </row>
    <row r="160" spans="6:7">
      <c r="F160" s="23"/>
      <c r="G160" s="23"/>
    </row>
    <row r="161" spans="6:7">
      <c r="F161" s="23"/>
      <c r="G161" s="23"/>
    </row>
    <row r="162" spans="6:7">
      <c r="F162" s="23"/>
      <c r="G162" s="23"/>
    </row>
    <row r="163" spans="6:7">
      <c r="F163" s="23"/>
      <c r="G163" s="23"/>
    </row>
    <row r="164" spans="6:7">
      <c r="F164" s="23"/>
      <c r="G164" s="23"/>
    </row>
    <row r="165" spans="6:7">
      <c r="F165" s="23"/>
      <c r="G165" s="23"/>
    </row>
    <row r="166" spans="6:7">
      <c r="F166" s="23"/>
      <c r="G166" s="23"/>
    </row>
    <row r="167" spans="6:7">
      <c r="F167" s="23"/>
      <c r="G167" s="23"/>
    </row>
    <row r="168" spans="6:7">
      <c r="F168" s="23"/>
      <c r="G168" s="23"/>
    </row>
    <row r="169" spans="6:7">
      <c r="F169" s="23"/>
      <c r="G169" s="23"/>
    </row>
    <row r="170" spans="6:7">
      <c r="F170" s="23"/>
      <c r="G170" s="23"/>
    </row>
    <row r="171" spans="6:7">
      <c r="F171" s="23"/>
      <c r="G171" s="23"/>
    </row>
    <row r="172" spans="6:7">
      <c r="F172" s="23"/>
      <c r="G172" s="23"/>
    </row>
    <row r="173" spans="6:7">
      <c r="F173" s="23"/>
      <c r="G173" s="23"/>
    </row>
    <row r="174" spans="6:7">
      <c r="F174" s="23"/>
      <c r="G174" s="23"/>
    </row>
    <row r="175" spans="6:7">
      <c r="F175" s="23"/>
      <c r="G175" s="23"/>
    </row>
    <row r="176" spans="6:7">
      <c r="F176" s="23"/>
      <c r="G176" s="23"/>
    </row>
    <row r="177" spans="6:7">
      <c r="F177" s="23"/>
      <c r="G177" s="23"/>
    </row>
    <row r="178" spans="6:7">
      <c r="F178" s="23"/>
      <c r="G178" s="23"/>
    </row>
    <row r="179" spans="6:7">
      <c r="F179" s="23"/>
      <c r="G179" s="23"/>
    </row>
    <row r="180" spans="6:7">
      <c r="F180" s="23"/>
      <c r="G180" s="23"/>
    </row>
    <row r="181" spans="6:7">
      <c r="F181" s="23"/>
      <c r="G181" s="23"/>
    </row>
    <row r="182" spans="6:7">
      <c r="F182" s="23"/>
      <c r="G182" s="23"/>
    </row>
    <row r="183" spans="6:7">
      <c r="F183" s="23"/>
      <c r="G183" s="23"/>
    </row>
    <row r="184" spans="6:7">
      <c r="F184" s="23"/>
      <c r="G184" s="23"/>
    </row>
    <row r="185" spans="6:7">
      <c r="F185" s="23"/>
      <c r="G185" s="23"/>
    </row>
    <row r="186" spans="6:7">
      <c r="F186" s="23"/>
      <c r="G186" s="23"/>
    </row>
    <row r="187" spans="6:7">
      <c r="F187" s="23"/>
      <c r="G187" s="23"/>
    </row>
    <row r="188" spans="6:7">
      <c r="F188" s="23"/>
      <c r="G188" s="23"/>
    </row>
    <row r="189" spans="6:7">
      <c r="F189" s="23"/>
      <c r="G189" s="23"/>
    </row>
    <row r="190" spans="6:7">
      <c r="F190" s="23"/>
      <c r="G190" s="23"/>
    </row>
    <row r="191" spans="6:7">
      <c r="F191" s="23"/>
      <c r="G191" s="23"/>
    </row>
    <row r="192" spans="6:7">
      <c r="F192" s="23"/>
      <c r="G192" s="23"/>
    </row>
    <row r="193" spans="6:7">
      <c r="F193" s="23"/>
      <c r="G193" s="23"/>
    </row>
    <row r="194" spans="6:7">
      <c r="F194" s="23"/>
      <c r="G194" s="23"/>
    </row>
    <row r="195" spans="6:7">
      <c r="F195" s="23"/>
      <c r="G195" s="23"/>
    </row>
    <row r="196" spans="6:7">
      <c r="F196" s="23"/>
      <c r="G196" s="23"/>
    </row>
    <row r="197" spans="6:7">
      <c r="F197" s="23"/>
      <c r="G197" s="23"/>
    </row>
    <row r="198" spans="6:7">
      <c r="F198" s="23"/>
      <c r="G198" s="23"/>
    </row>
    <row r="199" spans="6:7">
      <c r="F199" s="23"/>
      <c r="G199" s="23"/>
    </row>
    <row r="200" spans="6:7">
      <c r="F200" s="23"/>
      <c r="G200" s="23"/>
    </row>
    <row r="201" spans="6:7">
      <c r="F201" s="23"/>
      <c r="G201" s="23"/>
    </row>
    <row r="202" spans="6:7">
      <c r="F202" s="23"/>
      <c r="G202" s="23"/>
    </row>
    <row r="203" spans="6:7">
      <c r="F203" s="23"/>
      <c r="G203" s="23"/>
    </row>
  </sheetData>
  <mergeCells count="23">
    <mergeCell ref="C68:E68"/>
    <mergeCell ref="C76:E76"/>
    <mergeCell ref="C39:E39"/>
    <mergeCell ref="C40:E40"/>
    <mergeCell ref="C45:E45"/>
    <mergeCell ref="C46:E46"/>
    <mergeCell ref="C67:E67"/>
    <mergeCell ref="C12:E12"/>
    <mergeCell ref="C20:E20"/>
    <mergeCell ref="C21:E21"/>
    <mergeCell ref="C31:E31"/>
    <mergeCell ref="C32:E32"/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2021-09-17T05:55:13Z</cp:lastPrinted>
  <dcterms:created xsi:type="dcterms:W3CDTF">2019-05-30T12:34:03Z</dcterms:created>
  <dcterms:modified xsi:type="dcterms:W3CDTF">2021-09-17T08:51:43Z</dcterms:modified>
</cp:coreProperties>
</file>